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22935" windowHeight="9480"/>
  </bookViews>
  <sheets>
    <sheet name="C__winGPS_TMP_CRADIONI_00000000" sheetId="1" r:id="rId1"/>
  </sheets>
  <calcPr calcId="124519"/>
</workbook>
</file>

<file path=xl/calcChain.xml><?xml version="1.0" encoding="utf-8"?>
<calcChain xmlns="http://schemas.openxmlformats.org/spreadsheetml/2006/main">
  <c r="E10" i="1"/>
  <c r="E11"/>
  <c r="E12"/>
  <c r="E13"/>
  <c r="E14"/>
  <c r="E15"/>
  <c r="E16"/>
  <c r="E17"/>
  <c r="E18"/>
  <c r="E19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9"/>
  <c r="E50"/>
  <c r="E52"/>
  <c r="E53"/>
  <c r="E54"/>
  <c r="E55"/>
  <c r="E57"/>
  <c r="E58"/>
  <c r="E59"/>
  <c r="E60"/>
  <c r="E61"/>
  <c r="E62"/>
  <c r="E63"/>
  <c r="E64"/>
  <c r="E65"/>
  <c r="E66"/>
  <c r="E67"/>
  <c r="E68"/>
  <c r="E9"/>
  <c r="E8"/>
  <c r="D42"/>
  <c r="C42" s="1"/>
  <c r="C71"/>
  <c r="C73"/>
  <c r="D72"/>
  <c r="C72" s="1"/>
  <c r="D70"/>
  <c r="B72"/>
  <c r="B70"/>
  <c r="B69" s="1"/>
  <c r="C12"/>
  <c r="C13"/>
  <c r="C14"/>
  <c r="C16"/>
  <c r="C17"/>
  <c r="C18"/>
  <c r="C19"/>
  <c r="C21"/>
  <c r="C23"/>
  <c r="C25"/>
  <c r="C27"/>
  <c r="C29"/>
  <c r="C32"/>
  <c r="C33"/>
  <c r="C37"/>
  <c r="C39"/>
  <c r="C43"/>
  <c r="C44"/>
  <c r="C46"/>
  <c r="C48"/>
  <c r="C49"/>
  <c r="C51"/>
  <c r="C52"/>
  <c r="C53"/>
  <c r="C54"/>
  <c r="C56"/>
  <c r="C57"/>
  <c r="C58"/>
  <c r="C60"/>
  <c r="C61"/>
  <c r="C63"/>
  <c r="C65"/>
  <c r="C68"/>
  <c r="D31"/>
  <c r="D47"/>
  <c r="D55"/>
  <c r="D50"/>
  <c r="D67"/>
  <c r="D66" s="1"/>
  <c r="D64"/>
  <c r="D62"/>
  <c r="D59"/>
  <c r="D45"/>
  <c r="D38"/>
  <c r="D36"/>
  <c r="C36" s="1"/>
  <c r="D28"/>
  <c r="D26"/>
  <c r="D24"/>
  <c r="D22"/>
  <c r="C22" s="1"/>
  <c r="D20"/>
  <c r="D15"/>
  <c r="D11"/>
  <c r="B66"/>
  <c r="B67"/>
  <c r="B64"/>
  <c r="B62"/>
  <c r="B59"/>
  <c r="B55"/>
  <c r="B50"/>
  <c r="B47"/>
  <c r="B45"/>
  <c r="B42"/>
  <c r="B38"/>
  <c r="B36"/>
  <c r="B20"/>
  <c r="B30"/>
  <c r="B31"/>
  <c r="B28"/>
  <c r="B26"/>
  <c r="B24"/>
  <c r="B22"/>
  <c r="B15"/>
  <c r="C15" s="1"/>
  <c r="B11"/>
  <c r="C62" l="1"/>
  <c r="D30"/>
  <c r="C30" s="1"/>
  <c r="D41"/>
  <c r="C26"/>
  <c r="C70"/>
  <c r="B41"/>
  <c r="B40" s="1"/>
  <c r="C20"/>
  <c r="C31"/>
  <c r="C38"/>
  <c r="D69"/>
  <c r="C69" s="1"/>
  <c r="C66"/>
  <c r="C50"/>
  <c r="C11"/>
  <c r="B10"/>
  <c r="B9" s="1"/>
  <c r="D10"/>
  <c r="C67"/>
  <c r="C59"/>
  <c r="C55"/>
  <c r="C47"/>
  <c r="C28"/>
  <c r="C24"/>
  <c r="B35"/>
  <c r="B34" s="1"/>
  <c r="B8" s="1"/>
  <c r="D35"/>
  <c r="C64"/>
  <c r="C45"/>
  <c r="D9"/>
  <c r="D40" l="1"/>
  <c r="D8" s="1"/>
  <c r="C41"/>
  <c r="C9"/>
  <c r="D34"/>
  <c r="C35"/>
  <c r="C10"/>
  <c r="C34" l="1"/>
  <c r="C40"/>
  <c r="C8" l="1"/>
</calcChain>
</file>

<file path=xl/sharedStrings.xml><?xml version="1.0" encoding="utf-8"?>
<sst xmlns="http://schemas.openxmlformats.org/spreadsheetml/2006/main" count="78" uniqueCount="42">
  <si>
    <t>Plan 2024. (1.)</t>
  </si>
  <si>
    <t>Povećanje / smanjenje (2.)</t>
  </si>
  <si>
    <t>Indeks (4.)</t>
  </si>
  <si>
    <t>SVEUKUPNO RASHODI I IZDACI</t>
  </si>
  <si>
    <t>Program: 4206 Sigurnost zdravlja i prava na zdravstvene usluge</t>
  </si>
  <si>
    <t>A 420602 Dostupnost na sekundarnoj razini zdravstvene zaštite</t>
  </si>
  <si>
    <t>Izvor: 321 Vlastiti prihodi - proračunski korisnici</t>
  </si>
  <si>
    <t>31 Rashodi za zaposlene</t>
  </si>
  <si>
    <t>32 Materijalni rashodi</t>
  </si>
  <si>
    <t>34 Financijski rashodi</t>
  </si>
  <si>
    <t>Izvor: 431 Prihodi za posebne namjene - proračunski korisnici</t>
  </si>
  <si>
    <t>38 Ostali rashodi</t>
  </si>
  <si>
    <t>Izvor: 483 Prenesena sredstva - namjenski prihodi - proračunski korisnici</t>
  </si>
  <si>
    <t>Izvor: 521 Pomoći - proračunski korisnici</t>
  </si>
  <si>
    <t>Izvor: 621 Donacije - proračunski korisnici</t>
  </si>
  <si>
    <t>Izvor: 682 Prenesena sredstva - donacije - proračunski korisnici</t>
  </si>
  <si>
    <t>Izvor: 731 Prihodi od prodaje ili zamjene nefin. imov. i naknade štete s naslova osiguranja - prorač. korisnici</t>
  </si>
  <si>
    <t>A 420603 Specijalizacije doktora medicine</t>
  </si>
  <si>
    <t>Program: 4207 Unaprjeđenje kvalitete zdravstvene zaštite</t>
  </si>
  <si>
    <t>A 420712 Programi edukacije, prevencije i promocije zdravlja</t>
  </si>
  <si>
    <t>Program: 4208 Investicije u zdravstvenu infrastrukturu</t>
  </si>
  <si>
    <t>K 420802 Ulaganje i opremanje objekata</t>
  </si>
  <si>
    <t>Izvor: 111 Porezni i ostali prihodi</t>
  </si>
  <si>
    <t>42 Rashodi za nabavu proizvedene dugotrajne imovine</t>
  </si>
  <si>
    <t>Izvor: 181 Prenesena sredstva - opći prihodi i primici</t>
  </si>
  <si>
    <t>Izvor: 383 Prenesena sredstva - vlastiti prihodi proračunskih korisnika</t>
  </si>
  <si>
    <t>41 Rashodi za nabavu neproizvedene dugotrajne imovine</t>
  </si>
  <si>
    <t>45 Rashodi za dodatna ulaganja na nefinancijskoj imovini</t>
  </si>
  <si>
    <t>Izvor: 445 Prihodi za decentralizirane funkcije - zdravstvene ustanove</t>
  </si>
  <si>
    <t>54 Izdaci za otplatu glavnice primljenih kredita i zajmova</t>
  </si>
  <si>
    <t>Izvor: 831 Namjenski primici-proračunski korisnici</t>
  </si>
  <si>
    <t>K 420803 Zanavljanje voznog parka</t>
  </si>
  <si>
    <t>Oznaka - naziv</t>
  </si>
  <si>
    <t>Novi plan 2024. (3.)</t>
  </si>
  <si>
    <t>PREDSJEDNIK UPRAVNOG VIJEĆA</t>
  </si>
  <si>
    <t>Ivan Vidaković, mag.iur.</t>
  </si>
  <si>
    <t>II. POSEBNI DIO - 2. IZMJENE I DOPUNE FINANCIJSKOG PLANA ZA 2024. GODINU</t>
  </si>
  <si>
    <t>4 UPRAVNI ODJEL ZA ZDRAVSTVO</t>
  </si>
  <si>
    <t>4-2 ŽUPANIJSKE USTANOVE ZDRAVSTVA</t>
  </si>
  <si>
    <t>43513 THALASSOTHERAPIA OPATIJA - SPECIJALNA BOLNICA ZA MEDICINSKU REHABILITACIJU BOLESTI SRCA, PLUĆA I REUMATIZMA</t>
  </si>
  <si>
    <t>RASHODI I IZDACI ISKAZANI PO IZVORIMA FINANCIRANJA I EKONOMSKOJ KLASIFIKACIJI, RASPOREĐENI U PROGRAME</t>
  </si>
  <si>
    <t>K 420813 Energetska obnova zgrada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</si>
</sst>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Verdana"/>
      <family val="2"/>
    </font>
    <font>
      <sz val="9"/>
      <color rgb="FF000000"/>
      <name val="Verdana"/>
      <family val="2"/>
    </font>
    <font>
      <b/>
      <sz val="10"/>
      <color rgb="FF000000"/>
      <name val="Verdana"/>
      <family val="2"/>
    </font>
    <font>
      <b/>
      <sz val="7.5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ADD8E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19" fillId="33" borderId="0" xfId="0" applyFont="1" applyFill="1" applyAlignment="1">
      <alignment horizontal="left" indent="1"/>
    </xf>
    <xf numFmtId="4" fontId="21" fillId="33" borderId="10" xfId="0" applyNumberFormat="1" applyFont="1" applyFill="1" applyBorder="1" applyAlignment="1">
      <alignment horizontal="right" wrapText="1" indent="1"/>
    </xf>
    <xf numFmtId="0" fontId="22" fillId="33" borderId="10" xfId="0" applyFont="1" applyFill="1" applyBorder="1" applyAlignment="1">
      <alignment horizontal="left" wrapText="1" indent="1"/>
    </xf>
    <xf numFmtId="4" fontId="22" fillId="33" borderId="10" xfId="0" applyNumberFormat="1" applyFont="1" applyFill="1" applyBorder="1" applyAlignment="1">
      <alignment horizontal="right" wrapText="1" indent="1"/>
    </xf>
    <xf numFmtId="0" fontId="19" fillId="34" borderId="0" xfId="0" applyFont="1" applyFill="1" applyAlignment="1">
      <alignment horizontal="left" indent="1"/>
    </xf>
    <xf numFmtId="4" fontId="22" fillId="34" borderId="10" xfId="0" applyNumberFormat="1" applyFont="1" applyFill="1" applyBorder="1" applyAlignment="1">
      <alignment horizontal="right" wrapText="1" indent="1"/>
    </xf>
    <xf numFmtId="0" fontId="19" fillId="0" borderId="0" xfId="0" applyFont="1" applyFill="1" applyAlignment="1">
      <alignment horizontal="left" indent="1"/>
    </xf>
    <xf numFmtId="0" fontId="18" fillId="0" borderId="0" xfId="0" applyFont="1" applyFill="1" applyAlignment="1">
      <alignment horizontal="left" inden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 indent="1"/>
    </xf>
    <xf numFmtId="0" fontId="20" fillId="0" borderId="13" xfId="0" applyFont="1" applyBorder="1" applyAlignment="1">
      <alignment horizontal="center" vertical="center" wrapText="1" indent="1"/>
    </xf>
    <xf numFmtId="0" fontId="21" fillId="33" borderId="14" xfId="0" applyFont="1" applyFill="1" applyBorder="1" applyAlignment="1">
      <alignment horizontal="left" wrapText="1" indent="1"/>
    </xf>
    <xf numFmtId="0" fontId="22" fillId="33" borderId="14" xfId="0" applyFont="1" applyFill="1" applyBorder="1" applyAlignment="1">
      <alignment horizontal="left" wrapText="1" indent="1"/>
    </xf>
    <xf numFmtId="0" fontId="22" fillId="34" borderId="14" xfId="0" applyFont="1" applyFill="1" applyBorder="1" applyAlignment="1">
      <alignment horizontal="left" wrapText="1" indent="1"/>
    </xf>
    <xf numFmtId="0" fontId="22" fillId="33" borderId="14" xfId="0" applyFont="1" applyFill="1" applyBorder="1" applyAlignment="1">
      <alignment horizontal="left" wrapText="1" indent="3"/>
    </xf>
    <xf numFmtId="0" fontId="22" fillId="33" borderId="14" xfId="0" applyFont="1" applyFill="1" applyBorder="1" applyAlignment="1">
      <alignment horizontal="left" wrapText="1" indent="4"/>
    </xf>
    <xf numFmtId="2" fontId="22" fillId="33" borderId="10" xfId="0" applyNumberFormat="1" applyFont="1" applyFill="1" applyBorder="1" applyAlignment="1">
      <alignment horizontal="right" wrapText="1" indent="1"/>
    </xf>
    <xf numFmtId="43" fontId="22" fillId="33" borderId="10" xfId="42" applyFont="1" applyFill="1" applyBorder="1" applyAlignment="1">
      <alignment horizontal="right" wrapText="1" indent="1"/>
    </xf>
    <xf numFmtId="4" fontId="19" fillId="0" borderId="0" xfId="0" applyNumberFormat="1" applyFont="1" applyFill="1" applyAlignment="1">
      <alignment horizontal="left" indent="1"/>
    </xf>
    <xf numFmtId="2" fontId="22" fillId="33" borderId="15" xfId="0" applyNumberFormat="1" applyFont="1" applyFill="1" applyBorder="1" applyAlignment="1">
      <alignment horizontal="right" wrapText="1" indent="1"/>
    </xf>
    <xf numFmtId="2" fontId="21" fillId="33" borderId="15" xfId="0" applyNumberFormat="1" applyFont="1" applyFill="1" applyBorder="1" applyAlignment="1">
      <alignment horizontal="right" wrapText="1" indent="1"/>
    </xf>
    <xf numFmtId="2" fontId="22" fillId="34" borderId="15" xfId="0" applyNumberFormat="1" applyFont="1" applyFill="1" applyBorder="1" applyAlignment="1">
      <alignment horizontal="right" wrapText="1" indent="1"/>
    </xf>
    <xf numFmtId="0" fontId="23" fillId="0" borderId="0" xfId="0" applyFont="1" applyAlignment="1">
      <alignment horizontal="left" indent="1"/>
    </xf>
    <xf numFmtId="0" fontId="22" fillId="33" borderId="16" xfId="0" applyFont="1" applyFill="1" applyBorder="1" applyAlignment="1">
      <alignment horizontal="left" wrapText="1" indent="4"/>
    </xf>
    <xf numFmtId="4" fontId="22" fillId="33" borderId="17" xfId="0" applyNumberFormat="1" applyFont="1" applyFill="1" applyBorder="1" applyAlignment="1">
      <alignment horizontal="right" wrapText="1" indent="1"/>
    </xf>
    <xf numFmtId="0" fontId="22" fillId="33" borderId="19" xfId="0" applyFont="1" applyFill="1" applyBorder="1" applyAlignment="1">
      <alignment horizontal="left" wrapText="1" indent="3"/>
    </xf>
    <xf numFmtId="0" fontId="22" fillId="33" borderId="18" xfId="0" applyFont="1" applyFill="1" applyBorder="1" applyAlignment="1">
      <alignment horizontal="left" wrapText="1" indent="4"/>
    </xf>
    <xf numFmtId="43" fontId="22" fillId="33" borderId="18" xfId="42" applyFont="1" applyFill="1" applyBorder="1" applyAlignment="1">
      <alignment horizontal="right" wrapText="1" indent="1"/>
    </xf>
    <xf numFmtId="0" fontId="22" fillId="33" borderId="18" xfId="0" applyFont="1" applyFill="1" applyBorder="1" applyAlignment="1">
      <alignment horizontal="left" wrapText="1" indent="3"/>
    </xf>
    <xf numFmtId="2" fontId="22" fillId="34" borderId="10" xfId="0" applyNumberFormat="1" applyFont="1" applyFill="1" applyBorder="1" applyAlignment="1">
      <alignment horizontal="right" wrapText="1" indent="1"/>
    </xf>
    <xf numFmtId="2" fontId="22" fillId="33" borderId="20" xfId="0" applyNumberFormat="1" applyFont="1" applyFill="1" applyBorder="1" applyAlignment="1">
      <alignment horizontal="right" wrapText="1" indent="1"/>
    </xf>
    <xf numFmtId="2" fontId="22" fillId="33" borderId="18" xfId="42" applyNumberFormat="1" applyFont="1" applyFill="1" applyBorder="1" applyAlignment="1">
      <alignment horizontal="right" wrapText="1" indent="1"/>
    </xf>
    <xf numFmtId="4" fontId="22" fillId="34" borderId="17" xfId="0" applyNumberFormat="1" applyFont="1" applyFill="1" applyBorder="1" applyAlignment="1">
      <alignment horizontal="right" wrapText="1" indent="1"/>
    </xf>
    <xf numFmtId="43" fontId="22" fillId="34" borderId="10" xfId="42" applyFont="1" applyFill="1" applyBorder="1" applyAlignment="1">
      <alignment horizontal="right" wrapText="1" indent="1"/>
    </xf>
    <xf numFmtId="43" fontId="22" fillId="33" borderId="20" xfId="42" applyFont="1" applyFill="1" applyBorder="1" applyAlignment="1">
      <alignment horizontal="right" wrapText="1" indent="1"/>
    </xf>
  </cellXfs>
  <cellStyles count="43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40% - Naglasak1" xfId="20" builtinId="3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Obič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  <cellStyle name="Zarez" xfId="42" builtinId="3"/>
  </cellStyles>
  <dxfs count="0"/>
  <tableStyles count="0" defaultTableStyle="TableStyleMedium9" defaultPivotStyle="PivotStyleLight16"/>
  <colors>
    <mruColors>
      <color rgb="FFADD8E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77"/>
  <sheetViews>
    <sheetView tabSelected="1" workbookViewId="0">
      <selection activeCell="B75" sqref="B75"/>
    </sheetView>
  </sheetViews>
  <sheetFormatPr defaultRowHeight="11.25"/>
  <cols>
    <col min="1" max="1" width="59.7109375" style="1" customWidth="1"/>
    <col min="2" max="2" width="15.85546875" style="1" customWidth="1"/>
    <col min="3" max="3" width="19.28515625" style="1" customWidth="1"/>
    <col min="4" max="4" width="18" style="1" customWidth="1"/>
    <col min="5" max="5" width="15.5703125" style="1" bestFit="1" customWidth="1"/>
    <col min="6" max="6" width="15.5703125" style="10" bestFit="1" customWidth="1"/>
    <col min="7" max="45" width="9.140625" style="10"/>
    <col min="46" max="16384" width="9.140625" style="1"/>
  </cols>
  <sheetData>
    <row r="1" spans="1:45" ht="12.75">
      <c r="A1" s="25" t="s">
        <v>36</v>
      </c>
      <c r="B1" s="25"/>
      <c r="C1" s="25"/>
      <c r="D1" s="25"/>
      <c r="E1" s="25"/>
    </row>
    <row r="2" spans="1:45" ht="12.75">
      <c r="A2" s="25" t="s">
        <v>40</v>
      </c>
      <c r="B2" s="25"/>
      <c r="C2" s="25"/>
      <c r="D2" s="25"/>
      <c r="E2" s="25"/>
    </row>
    <row r="3" spans="1:45" ht="12.75">
      <c r="A3" s="25" t="s">
        <v>37</v>
      </c>
      <c r="B3" s="25"/>
      <c r="C3" s="25"/>
      <c r="D3" s="25"/>
      <c r="E3" s="25"/>
    </row>
    <row r="4" spans="1:45" ht="12.75">
      <c r="A4" s="25" t="s">
        <v>38</v>
      </c>
      <c r="B4" s="25"/>
      <c r="C4" s="25"/>
      <c r="D4" s="25"/>
      <c r="E4" s="25"/>
    </row>
    <row r="5" spans="1:45" ht="12.75">
      <c r="A5" s="25" t="s">
        <v>39</v>
      </c>
      <c r="B5" s="25"/>
      <c r="C5" s="25"/>
      <c r="D5" s="25"/>
      <c r="E5" s="25"/>
    </row>
    <row r="6" spans="1:45" ht="12" thickBot="1"/>
    <row r="7" spans="1:45" s="2" customFormat="1" ht="39" thickBot="1">
      <c r="A7" s="11" t="s">
        <v>32</v>
      </c>
      <c r="B7" s="12" t="s">
        <v>0</v>
      </c>
      <c r="C7" s="12" t="s">
        <v>1</v>
      </c>
      <c r="D7" s="12" t="s">
        <v>33</v>
      </c>
      <c r="E7" s="13" t="s">
        <v>2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1:45" s="3" customFormat="1">
      <c r="A8" s="14" t="s">
        <v>3</v>
      </c>
      <c r="B8" s="4">
        <f>B9+B34+B40</f>
        <v>16701576.379999999</v>
      </c>
      <c r="C8" s="4">
        <f>D8-B8</f>
        <v>821247.92000000179</v>
      </c>
      <c r="D8" s="4">
        <f>D9+D34+D40</f>
        <v>17522824.300000001</v>
      </c>
      <c r="E8" s="23">
        <f>D8/B8*100</f>
        <v>104.91718806246001</v>
      </c>
      <c r="F8" s="21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1:45" s="3" customFormat="1" ht="25.5">
      <c r="A9" s="15" t="s">
        <v>4</v>
      </c>
      <c r="B9" s="6">
        <f>B10+B30</f>
        <v>13254564</v>
      </c>
      <c r="C9" s="6">
        <f t="shared" ref="C9:C71" si="0">D9-B9</f>
        <v>662056</v>
      </c>
      <c r="D9" s="6">
        <f>D10+D30</f>
        <v>13916620</v>
      </c>
      <c r="E9" s="22">
        <f>D9/B9*100</f>
        <v>104.99492853933181</v>
      </c>
      <c r="F9" s="21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</row>
    <row r="10" spans="1:45" s="7" customFormat="1" ht="25.5">
      <c r="A10" s="16" t="s">
        <v>5</v>
      </c>
      <c r="B10" s="8">
        <f>B11+B15+B20+B22+B24+B26+B28</f>
        <v>12939564</v>
      </c>
      <c r="C10" s="8">
        <f t="shared" si="0"/>
        <v>662056</v>
      </c>
      <c r="D10" s="8">
        <f>D11+D15+D20+D22+D24+D26+D28</f>
        <v>13601620</v>
      </c>
      <c r="E10" s="24">
        <f t="shared" ref="E10:E73" si="1">D10/B10*100</f>
        <v>105.11652479171632</v>
      </c>
      <c r="F10" s="21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1:45" s="3" customFormat="1" ht="12.75">
      <c r="A11" s="17" t="s">
        <v>6</v>
      </c>
      <c r="B11" s="6">
        <f>B12+B13+B14</f>
        <v>2525900</v>
      </c>
      <c r="C11" s="6">
        <f t="shared" si="0"/>
        <v>-361100</v>
      </c>
      <c r="D11" s="6">
        <f>D12+D13+D14</f>
        <v>2164800</v>
      </c>
      <c r="E11" s="22">
        <f t="shared" si="1"/>
        <v>85.704105467358175</v>
      </c>
      <c r="F11" s="21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spans="1:45" s="3" customFormat="1" ht="12.75">
      <c r="A12" s="18" t="s">
        <v>7</v>
      </c>
      <c r="B12" s="6">
        <v>1563000</v>
      </c>
      <c r="C12" s="6">
        <f t="shared" si="0"/>
        <v>-109780</v>
      </c>
      <c r="D12" s="6">
        <v>1453220</v>
      </c>
      <c r="E12" s="22">
        <f t="shared" si="1"/>
        <v>92.976327575175944</v>
      </c>
      <c r="F12" s="21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1:45" s="3" customFormat="1" ht="12.75">
      <c r="A13" s="18" t="s">
        <v>8</v>
      </c>
      <c r="B13" s="6">
        <v>935000</v>
      </c>
      <c r="C13" s="6">
        <f t="shared" si="0"/>
        <v>-250320</v>
      </c>
      <c r="D13" s="6">
        <v>684680</v>
      </c>
      <c r="E13" s="22">
        <f t="shared" si="1"/>
        <v>73.227807486631008</v>
      </c>
      <c r="F13" s="21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1:45" s="3" customFormat="1" ht="12.75">
      <c r="A14" s="18" t="s">
        <v>9</v>
      </c>
      <c r="B14" s="6">
        <v>27900</v>
      </c>
      <c r="C14" s="6">
        <f t="shared" si="0"/>
        <v>-1000</v>
      </c>
      <c r="D14" s="6">
        <v>26900</v>
      </c>
      <c r="E14" s="22">
        <f t="shared" si="1"/>
        <v>96.415770609318997</v>
      </c>
      <c r="F14" s="2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1:45" s="3" customFormat="1" ht="25.5">
      <c r="A15" s="17" t="s">
        <v>10</v>
      </c>
      <c r="B15" s="6">
        <f>B16+B17+B18+B19</f>
        <v>10258044</v>
      </c>
      <c r="C15" s="6">
        <f t="shared" si="0"/>
        <v>1018156</v>
      </c>
      <c r="D15" s="6">
        <f>D16+D17+D18+D19</f>
        <v>11276200</v>
      </c>
      <c r="E15" s="22">
        <f t="shared" si="1"/>
        <v>109.92543997666611</v>
      </c>
      <c r="F15" s="21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1:45" s="3" customFormat="1" ht="12.75">
      <c r="A16" s="18" t="s">
        <v>7</v>
      </c>
      <c r="B16" s="6">
        <v>6748600</v>
      </c>
      <c r="C16" s="6">
        <f t="shared" si="0"/>
        <v>899780</v>
      </c>
      <c r="D16" s="6">
        <v>7648380</v>
      </c>
      <c r="E16" s="22">
        <f t="shared" si="1"/>
        <v>113.33283940372819</v>
      </c>
      <c r="F16" s="21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1:45" s="3" customFormat="1" ht="12.75">
      <c r="A17" s="18" t="s">
        <v>8</v>
      </c>
      <c r="B17" s="6">
        <v>3479104</v>
      </c>
      <c r="C17" s="6">
        <f t="shared" si="0"/>
        <v>117376</v>
      </c>
      <c r="D17" s="6">
        <v>3596480</v>
      </c>
      <c r="E17" s="22">
        <f t="shared" si="1"/>
        <v>103.37374220488952</v>
      </c>
      <c r="F17" s="21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</row>
    <row r="18" spans="1:45" s="3" customFormat="1" ht="12.75">
      <c r="A18" s="18" t="s">
        <v>9</v>
      </c>
      <c r="B18" s="6">
        <v>20340</v>
      </c>
      <c r="C18" s="6">
        <f t="shared" si="0"/>
        <v>1000</v>
      </c>
      <c r="D18" s="6">
        <v>21340</v>
      </c>
      <c r="E18" s="22">
        <f t="shared" si="1"/>
        <v>104.91642084562439</v>
      </c>
      <c r="F18" s="21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</row>
    <row r="19" spans="1:45" s="3" customFormat="1" ht="12.75">
      <c r="A19" s="18" t="s">
        <v>11</v>
      </c>
      <c r="B19" s="6">
        <v>10000</v>
      </c>
      <c r="C19" s="6">
        <f t="shared" si="0"/>
        <v>0</v>
      </c>
      <c r="D19" s="6">
        <v>10000</v>
      </c>
      <c r="E19" s="22">
        <f t="shared" si="1"/>
        <v>100</v>
      </c>
      <c r="F19" s="21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</row>
    <row r="20" spans="1:45" s="3" customFormat="1" ht="25.5">
      <c r="A20" s="17" t="s">
        <v>12</v>
      </c>
      <c r="B20" s="19">
        <f>B21</f>
        <v>0</v>
      </c>
      <c r="C20" s="6">
        <f t="shared" si="0"/>
        <v>0</v>
      </c>
      <c r="D20" s="19">
        <f>D21</f>
        <v>0</v>
      </c>
      <c r="E20" s="22">
        <v>0</v>
      </c>
      <c r="F20" s="21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1:45" s="3" customFormat="1" ht="12.75">
      <c r="A21" s="18" t="s">
        <v>7</v>
      </c>
      <c r="B21" s="19">
        <v>0</v>
      </c>
      <c r="C21" s="6">
        <f t="shared" si="0"/>
        <v>0</v>
      </c>
      <c r="D21" s="19">
        <v>0</v>
      </c>
      <c r="E21" s="22">
        <v>0</v>
      </c>
      <c r="F21" s="21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</row>
    <row r="22" spans="1:45" s="3" customFormat="1" ht="12.75">
      <c r="A22" s="17" t="s">
        <v>13</v>
      </c>
      <c r="B22" s="6">
        <f>B23</f>
        <v>77000</v>
      </c>
      <c r="C22" s="6">
        <f t="shared" si="0"/>
        <v>0</v>
      </c>
      <c r="D22" s="6">
        <f>D23</f>
        <v>77000</v>
      </c>
      <c r="E22" s="22">
        <f t="shared" si="1"/>
        <v>100</v>
      </c>
      <c r="F22" s="21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</row>
    <row r="23" spans="1:45" s="3" customFormat="1" ht="12.75">
      <c r="A23" s="18" t="s">
        <v>7</v>
      </c>
      <c r="B23" s="6">
        <v>77000</v>
      </c>
      <c r="C23" s="6">
        <f t="shared" si="0"/>
        <v>0</v>
      </c>
      <c r="D23" s="6">
        <v>77000</v>
      </c>
      <c r="E23" s="22">
        <f t="shared" si="1"/>
        <v>100</v>
      </c>
      <c r="F23" s="21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1:45" s="3" customFormat="1" ht="12.75">
      <c r="A24" s="17" t="s">
        <v>14</v>
      </c>
      <c r="B24" s="6">
        <f>B25</f>
        <v>22500</v>
      </c>
      <c r="C24" s="6">
        <f t="shared" si="0"/>
        <v>5000</v>
      </c>
      <c r="D24" s="6">
        <f>D25</f>
        <v>27500</v>
      </c>
      <c r="E24" s="22">
        <f t="shared" si="1"/>
        <v>122.22222222222223</v>
      </c>
      <c r="F24" s="21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1:45" s="3" customFormat="1" ht="12.75">
      <c r="A25" s="18" t="s">
        <v>8</v>
      </c>
      <c r="B25" s="6">
        <v>22500</v>
      </c>
      <c r="C25" s="6">
        <f t="shared" si="0"/>
        <v>5000</v>
      </c>
      <c r="D25" s="6">
        <v>27500</v>
      </c>
      <c r="E25" s="22">
        <f t="shared" si="1"/>
        <v>122.22222222222223</v>
      </c>
      <c r="F25" s="21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1:45" s="3" customFormat="1" ht="25.5">
      <c r="A26" s="17" t="s">
        <v>15</v>
      </c>
      <c r="B26" s="6">
        <f>B27</f>
        <v>1120</v>
      </c>
      <c r="C26" s="6">
        <f t="shared" si="0"/>
        <v>0</v>
      </c>
      <c r="D26" s="6">
        <f>D27</f>
        <v>1120</v>
      </c>
      <c r="E26" s="22">
        <f t="shared" si="1"/>
        <v>100</v>
      </c>
      <c r="F26" s="21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1:45" s="3" customFormat="1" ht="12.75">
      <c r="A27" s="18" t="s">
        <v>8</v>
      </c>
      <c r="B27" s="6">
        <v>1120</v>
      </c>
      <c r="C27" s="6">
        <f t="shared" si="0"/>
        <v>0</v>
      </c>
      <c r="D27" s="6">
        <v>1120</v>
      </c>
      <c r="E27" s="22">
        <f t="shared" si="1"/>
        <v>100</v>
      </c>
      <c r="F27" s="21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  <row r="28" spans="1:45" s="3" customFormat="1" ht="25.5">
      <c r="A28" s="17" t="s">
        <v>16</v>
      </c>
      <c r="B28" s="6">
        <f>B29</f>
        <v>55000</v>
      </c>
      <c r="C28" s="6">
        <f t="shared" si="0"/>
        <v>0</v>
      </c>
      <c r="D28" s="6">
        <f>D29</f>
        <v>55000</v>
      </c>
      <c r="E28" s="22">
        <f t="shared" si="1"/>
        <v>100</v>
      </c>
      <c r="F28" s="21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1:45" s="3" customFormat="1" ht="12.75">
      <c r="A29" s="18" t="s">
        <v>8</v>
      </c>
      <c r="B29" s="6">
        <v>55000</v>
      </c>
      <c r="C29" s="6">
        <f t="shared" si="0"/>
        <v>0</v>
      </c>
      <c r="D29" s="6">
        <v>55000</v>
      </c>
      <c r="E29" s="22">
        <f t="shared" si="1"/>
        <v>100</v>
      </c>
      <c r="F29" s="21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</row>
    <row r="30" spans="1:45" s="7" customFormat="1" ht="12.75">
      <c r="A30" s="16" t="s">
        <v>17</v>
      </c>
      <c r="B30" s="8">
        <f>B31</f>
        <v>315000</v>
      </c>
      <c r="C30" s="8">
        <f t="shared" si="0"/>
        <v>0</v>
      </c>
      <c r="D30" s="8">
        <f>D31</f>
        <v>315000</v>
      </c>
      <c r="E30" s="24">
        <f t="shared" si="1"/>
        <v>100</v>
      </c>
      <c r="F30" s="21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1:45" s="3" customFormat="1" ht="25.5">
      <c r="A31" s="17" t="s">
        <v>10</v>
      </c>
      <c r="B31" s="6">
        <f>B32+B33</f>
        <v>315000</v>
      </c>
      <c r="C31" s="6">
        <f t="shared" si="0"/>
        <v>0</v>
      </c>
      <c r="D31" s="6">
        <f>D32+D33</f>
        <v>315000</v>
      </c>
      <c r="E31" s="22">
        <f t="shared" si="1"/>
        <v>100</v>
      </c>
      <c r="F31" s="21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1:45" s="3" customFormat="1" ht="12.75">
      <c r="A32" s="18" t="s">
        <v>7</v>
      </c>
      <c r="B32" s="6">
        <v>311500</v>
      </c>
      <c r="C32" s="6">
        <f t="shared" si="0"/>
        <v>0</v>
      </c>
      <c r="D32" s="6">
        <v>311500</v>
      </c>
      <c r="E32" s="22">
        <f t="shared" si="1"/>
        <v>100</v>
      </c>
      <c r="F32" s="21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1:45" s="3" customFormat="1" ht="12.75">
      <c r="A33" s="18" t="s">
        <v>8</v>
      </c>
      <c r="B33" s="6">
        <v>3500</v>
      </c>
      <c r="C33" s="6">
        <f t="shared" si="0"/>
        <v>0</v>
      </c>
      <c r="D33" s="6">
        <v>3500</v>
      </c>
      <c r="E33" s="22">
        <f t="shared" si="1"/>
        <v>100</v>
      </c>
      <c r="F33" s="21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1:45" s="3" customFormat="1" ht="12.75">
      <c r="A34" s="15" t="s">
        <v>18</v>
      </c>
      <c r="B34" s="6">
        <f>B35</f>
        <v>10000</v>
      </c>
      <c r="C34" s="6">
        <f t="shared" si="0"/>
        <v>6100</v>
      </c>
      <c r="D34" s="6">
        <f>D35</f>
        <v>16100</v>
      </c>
      <c r="E34" s="22">
        <f t="shared" si="1"/>
        <v>161</v>
      </c>
      <c r="F34" s="21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1:45" s="7" customFormat="1" ht="12.75">
      <c r="A35" s="16" t="s">
        <v>19</v>
      </c>
      <c r="B35" s="8">
        <f>B36+B38</f>
        <v>10000</v>
      </c>
      <c r="C35" s="8">
        <f t="shared" si="0"/>
        <v>6100</v>
      </c>
      <c r="D35" s="8">
        <f>D36+D38</f>
        <v>16100</v>
      </c>
      <c r="E35" s="24">
        <f t="shared" si="1"/>
        <v>161</v>
      </c>
      <c r="F35" s="21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1:45" s="3" customFormat="1" ht="12.75">
      <c r="A36" s="17" t="s">
        <v>6</v>
      </c>
      <c r="B36" s="6">
        <f>B37</f>
        <v>5000</v>
      </c>
      <c r="C36" s="6">
        <f t="shared" si="0"/>
        <v>11100</v>
      </c>
      <c r="D36" s="6">
        <f>D37</f>
        <v>16100</v>
      </c>
      <c r="E36" s="22">
        <f t="shared" si="1"/>
        <v>322</v>
      </c>
      <c r="F36" s="21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1:45" s="3" customFormat="1" ht="12.75">
      <c r="A37" s="18" t="s">
        <v>8</v>
      </c>
      <c r="B37" s="6">
        <v>5000</v>
      </c>
      <c r="C37" s="6">
        <f t="shared" si="0"/>
        <v>11100</v>
      </c>
      <c r="D37" s="6">
        <v>16100</v>
      </c>
      <c r="E37" s="22">
        <f t="shared" si="1"/>
        <v>322</v>
      </c>
      <c r="F37" s="21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1:45" s="3" customFormat="1" ht="12.75">
      <c r="A38" s="17" t="s">
        <v>14</v>
      </c>
      <c r="B38" s="6">
        <f>B39</f>
        <v>5000</v>
      </c>
      <c r="C38" s="6">
        <f t="shared" si="0"/>
        <v>-5000</v>
      </c>
      <c r="D38" s="6">
        <f>D39</f>
        <v>0</v>
      </c>
      <c r="E38" s="22">
        <f t="shared" si="1"/>
        <v>0</v>
      </c>
      <c r="F38" s="21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1:45" s="3" customFormat="1" ht="12.75">
      <c r="A39" s="18" t="s">
        <v>8</v>
      </c>
      <c r="B39" s="6">
        <v>5000</v>
      </c>
      <c r="C39" s="6">
        <f t="shared" si="0"/>
        <v>-5000</v>
      </c>
      <c r="D39" s="6">
        <v>0</v>
      </c>
      <c r="E39" s="22">
        <f t="shared" si="1"/>
        <v>0</v>
      </c>
      <c r="F39" s="21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1:45" s="3" customFormat="1" ht="12.75">
      <c r="A40" s="15" t="s">
        <v>20</v>
      </c>
      <c r="B40" s="6">
        <f>B41+B66</f>
        <v>3437012.38</v>
      </c>
      <c r="C40" s="6">
        <f t="shared" si="0"/>
        <v>153091.91999999993</v>
      </c>
      <c r="D40" s="6">
        <f>D41+D66+D69</f>
        <v>3590104.3</v>
      </c>
      <c r="E40" s="22">
        <f t="shared" si="1"/>
        <v>104.45421497143398</v>
      </c>
      <c r="F40" s="21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1:45" s="7" customFormat="1" ht="12.75">
      <c r="A41" s="16" t="s">
        <v>21</v>
      </c>
      <c r="B41" s="8">
        <f>B42+B45+B50+B55+B59+B62+B64+B47</f>
        <v>3402492.38</v>
      </c>
      <c r="C41" s="8">
        <f t="shared" si="0"/>
        <v>72111.919999999925</v>
      </c>
      <c r="D41" s="8">
        <f>D42+D45+D50+D55+D59+D62+D64+D47</f>
        <v>3474604.3</v>
      </c>
      <c r="E41" s="24">
        <f t="shared" si="1"/>
        <v>102.11938520197361</v>
      </c>
      <c r="F41" s="21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</row>
    <row r="42" spans="1:45" s="3" customFormat="1" ht="12.75">
      <c r="A42" s="17" t="s">
        <v>22</v>
      </c>
      <c r="B42" s="6">
        <f>B43+B44</f>
        <v>330000</v>
      </c>
      <c r="C42" s="6">
        <f t="shared" si="0"/>
        <v>57000</v>
      </c>
      <c r="D42" s="6">
        <f>D43+D44</f>
        <v>387000</v>
      </c>
      <c r="E42" s="22">
        <f t="shared" si="1"/>
        <v>117.27272727272727</v>
      </c>
      <c r="F42" s="21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</row>
    <row r="43" spans="1:45" s="3" customFormat="1" ht="12.75">
      <c r="A43" s="18" t="s">
        <v>8</v>
      </c>
      <c r="B43" s="6">
        <v>250000</v>
      </c>
      <c r="C43" s="6">
        <f t="shared" si="0"/>
        <v>55000</v>
      </c>
      <c r="D43" s="6">
        <v>305000</v>
      </c>
      <c r="E43" s="22">
        <f t="shared" si="1"/>
        <v>122</v>
      </c>
      <c r="F43" s="21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</row>
    <row r="44" spans="1:45" s="3" customFormat="1" ht="12.75">
      <c r="A44" s="18" t="s">
        <v>23</v>
      </c>
      <c r="B44" s="6">
        <v>80000</v>
      </c>
      <c r="C44" s="6">
        <f t="shared" si="0"/>
        <v>2000</v>
      </c>
      <c r="D44" s="6">
        <v>82000</v>
      </c>
      <c r="E44" s="22">
        <f t="shared" si="1"/>
        <v>102.49999999999999</v>
      </c>
      <c r="F44" s="21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</row>
    <row r="45" spans="1:45" s="3" customFormat="1" ht="12.75">
      <c r="A45" s="17" t="s">
        <v>24</v>
      </c>
      <c r="B45" s="6">
        <f>B46</f>
        <v>112500</v>
      </c>
      <c r="C45" s="6">
        <f t="shared" si="0"/>
        <v>0</v>
      </c>
      <c r="D45" s="6">
        <f>D46</f>
        <v>112500</v>
      </c>
      <c r="E45" s="22">
        <f t="shared" si="1"/>
        <v>100</v>
      </c>
      <c r="F45" s="21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</row>
    <row r="46" spans="1:45" s="3" customFormat="1" ht="12.75">
      <c r="A46" s="18" t="s">
        <v>23</v>
      </c>
      <c r="B46" s="6">
        <v>112500</v>
      </c>
      <c r="C46" s="6">
        <f t="shared" si="0"/>
        <v>0</v>
      </c>
      <c r="D46" s="6">
        <v>112500</v>
      </c>
      <c r="E46" s="22">
        <f t="shared" si="1"/>
        <v>100</v>
      </c>
      <c r="F46" s="21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</row>
    <row r="47" spans="1:45" s="3" customFormat="1" ht="25.5">
      <c r="A47" s="17" t="s">
        <v>25</v>
      </c>
      <c r="B47" s="6">
        <f>B49</f>
        <v>65052.9</v>
      </c>
      <c r="C47" s="6">
        <f t="shared" si="0"/>
        <v>-72.080000000001746</v>
      </c>
      <c r="D47" s="6">
        <f>D48+D49</f>
        <v>64980.82</v>
      </c>
      <c r="E47" s="22">
        <f t="shared" si="1"/>
        <v>99.889197868196504</v>
      </c>
      <c r="F47" s="21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</row>
    <row r="48" spans="1:45" s="3" customFormat="1" ht="12.75">
      <c r="A48" s="18" t="s">
        <v>8</v>
      </c>
      <c r="B48" s="6"/>
      <c r="C48" s="6">
        <f t="shared" si="0"/>
        <v>64980.82</v>
      </c>
      <c r="D48" s="6">
        <v>64980.82</v>
      </c>
      <c r="E48" s="22">
        <v>0</v>
      </c>
      <c r="F48" s="21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</row>
    <row r="49" spans="1:45" s="3" customFormat="1" ht="12.75">
      <c r="A49" s="18" t="s">
        <v>23</v>
      </c>
      <c r="B49" s="6">
        <v>65052.9</v>
      </c>
      <c r="C49" s="6">
        <f t="shared" si="0"/>
        <v>-65052.9</v>
      </c>
      <c r="D49" s="6">
        <v>0</v>
      </c>
      <c r="E49" s="22">
        <f t="shared" si="1"/>
        <v>0</v>
      </c>
      <c r="F49" s="21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</row>
    <row r="50" spans="1:45" s="3" customFormat="1" ht="25.5">
      <c r="A50" s="17" t="s">
        <v>10</v>
      </c>
      <c r="B50" s="6">
        <f>B52+B53+B54</f>
        <v>214616</v>
      </c>
      <c r="C50" s="6">
        <f t="shared" si="0"/>
        <v>15184</v>
      </c>
      <c r="D50" s="6">
        <f>D52+D53+D54+D51</f>
        <v>229800</v>
      </c>
      <c r="E50" s="22">
        <f t="shared" si="1"/>
        <v>107.07496179222424</v>
      </c>
      <c r="F50" s="21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</row>
    <row r="51" spans="1:45" s="3" customFormat="1" ht="12.75">
      <c r="A51" s="18" t="s">
        <v>8</v>
      </c>
      <c r="B51" s="6"/>
      <c r="C51" s="6">
        <f t="shared" si="0"/>
        <v>10000</v>
      </c>
      <c r="D51" s="6">
        <v>10000</v>
      </c>
      <c r="E51" s="22">
        <v>0</v>
      </c>
      <c r="F51" s="21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</row>
    <row r="52" spans="1:45" s="3" customFormat="1" ht="25.5">
      <c r="A52" s="18" t="s">
        <v>26</v>
      </c>
      <c r="B52" s="6">
        <v>14000</v>
      </c>
      <c r="C52" s="6">
        <f t="shared" si="0"/>
        <v>0</v>
      </c>
      <c r="D52" s="6">
        <v>14000</v>
      </c>
      <c r="E52" s="22">
        <f t="shared" si="1"/>
        <v>100</v>
      </c>
      <c r="F52" s="21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</row>
    <row r="53" spans="1:45" s="3" customFormat="1" ht="12.75">
      <c r="A53" s="18" t="s">
        <v>23</v>
      </c>
      <c r="B53" s="6">
        <v>200116</v>
      </c>
      <c r="C53" s="6">
        <f t="shared" si="0"/>
        <v>5684</v>
      </c>
      <c r="D53" s="6">
        <v>205800</v>
      </c>
      <c r="E53" s="22">
        <f t="shared" si="1"/>
        <v>102.84035259549462</v>
      </c>
      <c r="F53" s="21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</row>
    <row r="54" spans="1:45" s="3" customFormat="1" ht="25.5">
      <c r="A54" s="18" t="s">
        <v>27</v>
      </c>
      <c r="B54" s="20">
        <v>500</v>
      </c>
      <c r="C54" s="6">
        <f t="shared" si="0"/>
        <v>-500</v>
      </c>
      <c r="D54" s="20">
        <v>0</v>
      </c>
      <c r="E54" s="22">
        <f t="shared" si="1"/>
        <v>0</v>
      </c>
      <c r="F54" s="21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</row>
    <row r="55" spans="1:45" s="3" customFormat="1" ht="25.5">
      <c r="A55" s="17" t="s">
        <v>28</v>
      </c>
      <c r="B55" s="6">
        <f>B56+B57+B58</f>
        <v>340000</v>
      </c>
      <c r="C55" s="6">
        <f t="shared" si="0"/>
        <v>0</v>
      </c>
      <c r="D55" s="6">
        <f>D56+D57+D58</f>
        <v>340000</v>
      </c>
      <c r="E55" s="22">
        <f t="shared" si="1"/>
        <v>100</v>
      </c>
      <c r="F55" s="21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</row>
    <row r="56" spans="1:45" s="3" customFormat="1" ht="12.75">
      <c r="A56" s="18" t="s">
        <v>8</v>
      </c>
      <c r="B56" s="5"/>
      <c r="C56" s="6">
        <f t="shared" si="0"/>
        <v>68500</v>
      </c>
      <c r="D56" s="20">
        <v>68500</v>
      </c>
      <c r="E56" s="22">
        <v>0</v>
      </c>
      <c r="F56" s="21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</row>
    <row r="57" spans="1:45" s="3" customFormat="1" ht="25.5">
      <c r="A57" s="18" t="s">
        <v>27</v>
      </c>
      <c r="B57" s="6">
        <v>29424</v>
      </c>
      <c r="C57" s="6">
        <f t="shared" si="0"/>
        <v>0</v>
      </c>
      <c r="D57" s="6">
        <v>29424</v>
      </c>
      <c r="E57" s="22">
        <f t="shared" si="1"/>
        <v>100</v>
      </c>
      <c r="F57" s="21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</row>
    <row r="58" spans="1:45" s="3" customFormat="1" ht="12.75">
      <c r="A58" s="18" t="s">
        <v>29</v>
      </c>
      <c r="B58" s="6">
        <v>310576</v>
      </c>
      <c r="C58" s="6">
        <f t="shared" si="0"/>
        <v>-68500</v>
      </c>
      <c r="D58" s="6">
        <v>242076</v>
      </c>
      <c r="E58" s="22">
        <f t="shared" si="1"/>
        <v>77.944206892998807</v>
      </c>
      <c r="F58" s="21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</row>
    <row r="59" spans="1:45" s="3" customFormat="1" ht="25.5">
      <c r="A59" s="17" t="s">
        <v>12</v>
      </c>
      <c r="B59" s="6">
        <f>B60+B61</f>
        <v>284323.48</v>
      </c>
      <c r="C59" s="6">
        <f t="shared" si="0"/>
        <v>0</v>
      </c>
      <c r="D59" s="6">
        <f>D60+D61</f>
        <v>284323.48</v>
      </c>
      <c r="E59" s="22">
        <f t="shared" si="1"/>
        <v>100</v>
      </c>
      <c r="F59" s="21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</row>
    <row r="60" spans="1:45" s="3" customFormat="1" ht="12.75">
      <c r="A60" s="18" t="s">
        <v>8</v>
      </c>
      <c r="B60" s="6">
        <v>99376.38</v>
      </c>
      <c r="C60" s="6">
        <f t="shared" si="0"/>
        <v>56947.100000000006</v>
      </c>
      <c r="D60" s="6">
        <v>156323.48000000001</v>
      </c>
      <c r="E60" s="22">
        <f t="shared" si="1"/>
        <v>157.30446208646362</v>
      </c>
      <c r="F60" s="21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</row>
    <row r="61" spans="1:45" s="3" customFormat="1" ht="12.75">
      <c r="A61" s="18" t="s">
        <v>23</v>
      </c>
      <c r="B61" s="6">
        <v>184947.1</v>
      </c>
      <c r="C61" s="6">
        <f t="shared" si="0"/>
        <v>-56947.100000000006</v>
      </c>
      <c r="D61" s="6">
        <v>128000</v>
      </c>
      <c r="E61" s="22">
        <f t="shared" si="1"/>
        <v>69.20897921621912</v>
      </c>
      <c r="F61" s="21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</row>
    <row r="62" spans="1:45" s="3" customFormat="1" ht="12.75">
      <c r="A62" s="17" t="s">
        <v>14</v>
      </c>
      <c r="B62" s="6">
        <f>B63</f>
        <v>1000</v>
      </c>
      <c r="C62" s="6">
        <f t="shared" si="0"/>
        <v>0</v>
      </c>
      <c r="D62" s="6">
        <f>D63</f>
        <v>1000</v>
      </c>
      <c r="E62" s="22">
        <f t="shared" si="1"/>
        <v>100</v>
      </c>
      <c r="F62" s="21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</row>
    <row r="63" spans="1:45" s="3" customFormat="1" ht="12.75">
      <c r="A63" s="18" t="s">
        <v>23</v>
      </c>
      <c r="B63" s="6">
        <v>1000</v>
      </c>
      <c r="C63" s="6">
        <f t="shared" si="0"/>
        <v>0</v>
      </c>
      <c r="D63" s="6">
        <v>1000</v>
      </c>
      <c r="E63" s="22">
        <f t="shared" si="1"/>
        <v>100</v>
      </c>
      <c r="F63" s="21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</row>
    <row r="64" spans="1:45" s="3" customFormat="1" ht="12.75">
      <c r="A64" s="17" t="s">
        <v>30</v>
      </c>
      <c r="B64" s="6">
        <f>B65</f>
        <v>2055000</v>
      </c>
      <c r="C64" s="6">
        <f t="shared" si="0"/>
        <v>0</v>
      </c>
      <c r="D64" s="6">
        <f>D65</f>
        <v>2055000</v>
      </c>
      <c r="E64" s="22">
        <f t="shared" si="1"/>
        <v>100</v>
      </c>
      <c r="F64" s="21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</row>
    <row r="65" spans="1:45" s="3" customFormat="1" ht="12.75">
      <c r="A65" s="18" t="s">
        <v>23</v>
      </c>
      <c r="B65" s="6">
        <v>2055000</v>
      </c>
      <c r="C65" s="6">
        <f t="shared" si="0"/>
        <v>0</v>
      </c>
      <c r="D65" s="6">
        <v>2055000</v>
      </c>
      <c r="E65" s="22">
        <f t="shared" si="1"/>
        <v>100</v>
      </c>
      <c r="F65" s="21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</row>
    <row r="66" spans="1:45" s="7" customFormat="1" ht="12.75">
      <c r="A66" s="16" t="s">
        <v>31</v>
      </c>
      <c r="B66" s="8">
        <f>B67</f>
        <v>34520</v>
      </c>
      <c r="C66" s="8">
        <f t="shared" si="0"/>
        <v>-34520</v>
      </c>
      <c r="D66" s="8">
        <f>D67</f>
        <v>0</v>
      </c>
      <c r="E66" s="24">
        <f t="shared" si="1"/>
        <v>0</v>
      </c>
      <c r="F66" s="21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</row>
    <row r="67" spans="1:45" s="3" customFormat="1" ht="25.5">
      <c r="A67" s="17" t="s">
        <v>10</v>
      </c>
      <c r="B67" s="6">
        <f>B68</f>
        <v>34520</v>
      </c>
      <c r="C67" s="6">
        <f t="shared" si="0"/>
        <v>-34520</v>
      </c>
      <c r="D67" s="6">
        <f>D68</f>
        <v>0</v>
      </c>
      <c r="E67" s="22">
        <f t="shared" si="1"/>
        <v>0</v>
      </c>
      <c r="F67" s="21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</row>
    <row r="68" spans="1:45" s="3" customFormat="1" ht="12.75">
      <c r="A68" s="26" t="s">
        <v>23</v>
      </c>
      <c r="B68" s="27">
        <v>34520</v>
      </c>
      <c r="C68" s="27">
        <f t="shared" si="0"/>
        <v>-34520</v>
      </c>
      <c r="D68" s="27">
        <v>0</v>
      </c>
      <c r="E68" s="22">
        <f t="shared" si="1"/>
        <v>0</v>
      </c>
      <c r="F68" s="21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</row>
    <row r="69" spans="1:45" s="3" customFormat="1" ht="12.75">
      <c r="A69" s="16" t="s">
        <v>41</v>
      </c>
      <c r="B69" s="32">
        <f>B70+B72</f>
        <v>0</v>
      </c>
      <c r="C69" s="35">
        <f t="shared" si="0"/>
        <v>115500</v>
      </c>
      <c r="D69" s="36">
        <f t="shared" ref="D69" si="2">D70+D72</f>
        <v>115500</v>
      </c>
      <c r="E69" s="24">
        <v>0</v>
      </c>
      <c r="F69" s="21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</row>
    <row r="70" spans="1:45" s="3" customFormat="1" ht="12.75">
      <c r="A70" s="28" t="s">
        <v>22</v>
      </c>
      <c r="B70" s="33">
        <f>B71</f>
        <v>0</v>
      </c>
      <c r="C70" s="27">
        <f t="shared" si="0"/>
        <v>115000</v>
      </c>
      <c r="D70" s="37">
        <f>D71</f>
        <v>115000</v>
      </c>
      <c r="E70" s="22">
        <v>0</v>
      </c>
      <c r="F70" s="21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</row>
    <row r="71" spans="1:45" s="3" customFormat="1" ht="25.5">
      <c r="A71" s="29" t="s">
        <v>27</v>
      </c>
      <c r="B71" s="34">
        <v>0</v>
      </c>
      <c r="C71" s="27">
        <f t="shared" si="0"/>
        <v>115000</v>
      </c>
      <c r="D71" s="30">
        <v>115000</v>
      </c>
      <c r="E71" s="22">
        <v>0</v>
      </c>
      <c r="F71" s="21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</row>
    <row r="72" spans="1:45" s="3" customFormat="1" ht="25.5">
      <c r="A72" s="31" t="s">
        <v>10</v>
      </c>
      <c r="B72" s="34">
        <f>B73</f>
        <v>0</v>
      </c>
      <c r="C72" s="27">
        <f t="shared" ref="C72:C73" si="3">D72-B72</f>
        <v>500</v>
      </c>
      <c r="D72" s="30">
        <f>D73</f>
        <v>500</v>
      </c>
      <c r="E72" s="22">
        <v>0</v>
      </c>
      <c r="F72" s="21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</row>
    <row r="73" spans="1:45" s="3" customFormat="1" ht="25.5">
      <c r="A73" s="29" t="s">
        <v>27</v>
      </c>
      <c r="B73" s="34">
        <v>0</v>
      </c>
      <c r="C73" s="27">
        <f t="shared" si="3"/>
        <v>500</v>
      </c>
      <c r="D73" s="30">
        <v>500</v>
      </c>
      <c r="E73" s="22">
        <v>0</v>
      </c>
      <c r="F73" s="21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</row>
    <row r="74" spans="1:45">
      <c r="A74" s="10"/>
      <c r="B74" s="10"/>
      <c r="C74" s="10"/>
      <c r="D74" s="10"/>
      <c r="E74" s="10"/>
    </row>
    <row r="75" spans="1:45">
      <c r="D75" s="1" t="s">
        <v>34</v>
      </c>
    </row>
    <row r="77" spans="1:45">
      <c r="D77" s="1" t="s">
        <v>35</v>
      </c>
    </row>
  </sheetData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C__winGPS_TMP_CRADIONI_00000000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II. POSEBNI DIO KONSOLIDIRANOG PRORAČUNA ZA 2024. GODINU</dc:title>
  <dc:creator>Cristina Radioni-Samsa</dc:creator>
  <cp:lastModifiedBy>csamsa</cp:lastModifiedBy>
  <cp:lastPrinted>2024-11-29T12:37:20Z</cp:lastPrinted>
  <dcterms:created xsi:type="dcterms:W3CDTF">2024-11-29T09:55:46Z</dcterms:created>
  <dcterms:modified xsi:type="dcterms:W3CDTF">2024-12-02T07:05:55Z</dcterms:modified>
</cp:coreProperties>
</file>